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6804bbc2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an sizing" sheetId="1" r:id="Rfb39b168823e4bb1"/>
    <x:sheet xmlns:r="http://schemas.openxmlformats.org/officeDocument/2006/relationships" name="NOI reconciliation" sheetId="2" r:id="R6161e282651d41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(#,##0);&quot;–&quot;"/>
    <x:numFmt numFmtId="201" formatCode="0"/>
    <x:numFmt numFmtId="202" formatCode="0.00%"/>
    <x:numFmt numFmtId="203" formatCode="0.0%"/>
    <x:numFmt numFmtId="204" formatCode="0.00&quot;x&quot;"/>
    <x:numFmt numFmtId="205" formatCode="0.0000%"/>
  </x:numFmts>
  <x:fonts count="7">
    <x:font>
      <x:sz val="11"/>
      <x:name val="Carlito"/>
    </x:font>
    <x:font>
      <x:sz val="11"/>
      <x:color rgb="FF172334"/>
      <x:name val="Arial"/>
    </x:font>
    <x:font>
      <x:b/>
      <x:sz val="16"/>
      <x:color rgb="FF172334"/>
      <x:name val="Arial"/>
    </x:font>
    <x:font>
      <x:b/>
      <x:sz val="11"/>
      <x:color rgb="FF172334"/>
      <x:name val="Arial"/>
    </x:font>
    <x:font>
      <x:b/>
      <x:sz val="11"/>
      <x:color rgb="FFFFFFFF"/>
      <x:name val="Arial"/>
    </x:font>
    <x:font>
      <x:sz val="11"/>
      <x:color rgb="FF008000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FF5"/>
      </x:patternFill>
    </x:fill>
    <x:fill>
      <x:patternFill patternType="solid">
        <x:fgColor rgb="FF203E60"/>
      </x:patternFill>
    </x:fill>
    <x:fill>
      <x:patternFill patternType="solid">
        <x:fgColor rgb="FFFFF3D6"/>
      </x:patternFill>
    </x:fill>
  </x:fills>
  <x:borders count="1">
    <x:border/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4" fontId="6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0" fontId="3" fillId="2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200" fontId="4" fillId="3" borderId="0" xfId="0" applyNumberFormat="1" applyFont="1" applyFill="1" applyBorder="1" applyAlignment="1">
      <x:alignment vertical="center" wrapText="0"/>
    </x:xf>
    <x:xf numFmtId="200" fontId="6" fillId="4" borderId="0" xfId="0" applyNumberFormat="1" applyFont="1" applyFill="1" applyBorder="1" applyAlignment="1">
      <x:alignment vertical="center" wrapText="0"/>
    </x:xf>
    <x:xf numFmtId="202" fontId="6" fillId="4" borderId="0" xfId="0" applyNumberFormat="1" applyFont="1" applyFill="1" applyBorder="1" applyAlignment="1">
      <x:alignment vertical="center" wrapText="0"/>
    </x:xf>
    <x:xf numFmtId="201" fontId="6" fillId="4" borderId="0" xfId="0" applyNumberFormat="1" applyFont="1" applyFill="1" applyBorder="1" applyAlignment="1">
      <x:alignment vertical="center" wrapText="0"/>
    </x:xf>
    <x:xf numFmtId="204" fontId="6" fillId="4" borderId="0" xfId="0" applyNumberFormat="1" applyFont="1" applyFill="1" applyBorder="1" applyAlignment="1">
      <x:alignment vertical="center" wrapText="0"/>
    </x:xf>
    <x:xf numFmtId="203" fontId="6" fillId="4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vertical="center" wrapText="0"/>
    </x:xf>
    <x:xf numFmtId="205" fontId="1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4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vertical="center" wrapText="0"/>
    </x:xf>
    <x:xf numFmtId="200" fontId="4" fillId="3" borderId="0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b11a735554c92" /><Relationship Type="http://schemas.openxmlformats.org/officeDocument/2006/relationships/theme" Target="/xl/theme/theme1.xml" Id="R3766f4a3c5094c77" /><Relationship Type="http://schemas.openxmlformats.org/officeDocument/2006/relationships/sharedStrings" Target="/xl/sharedStrings.xml" Id="Ra40eb8729870412a" /><Relationship Type="http://schemas.openxmlformats.org/officeDocument/2006/relationships/worksheet" Target="/xl/worksheets/sheet1.xml" Id="Rfb39b168823e4bb1" /><Relationship Type="http://schemas.openxmlformats.org/officeDocument/2006/relationships/worksheet" Target="/xl/worksheets/sheet2.xml" Id="R6161e282651d41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E60"/>
  </x:sheetPr>
  <x:sheetViews>
    <x:sheetView showGridLines="0" workbookViewId="0"/>
  </x:sheetViews>
  <x:sheetFormatPr defaultRowHeight="15"/>
  <x:cols>
    <x:col min="1" max="1" width="39" hidden="0" customWidth="1"/>
    <x:col min="2" max="2" width="19" hidden="0" customWidth="1"/>
    <x:col min="3" max="3" width="3" hidden="0" customWidth="1"/>
    <x:col min="4" max="4" width="60" hidden="0" customWidth="1"/>
    <x:col min="5" max="5" width="3" hidden="0" customWidth="1"/>
    <x:col min="6" max="6" width="50" hidden="0" customWidth="1"/>
  </x:cols>
  <x:sheetData>
    <x:row r="1" ht="24" customHeight="1">
      <x:c r="A1" s="26"/>
      <x:c r="B1" s="27"/>
      <x:c r="C1" s="27"/>
      <x:c r="D1" s="27"/>
      <x:c r="E1" s="26"/>
      <x:c r="F1" s="26"/>
    </x:row>
    <x:row r="2" ht="24" customHeight="1">
      <x:c r="A2" s="28" t="str">
        <x:v>CRE loan sizing workbook</x:v>
      </x:c>
      <x:c r="B2" s="27"/>
      <x:c r="C2" s="27"/>
      <x:c r="D2" s="27"/>
      <x:c r="E2" s="26"/>
      <x:c r="F2" s="26"/>
    </x:row>
    <x:row r="3" ht="24" customHeight="1">
      <x:c r="A3" s="26"/>
      <x:c r="B3" s="27"/>
      <x:c r="C3" s="27"/>
      <x:c r="D3" s="27"/>
      <x:c r="E3" s="26"/>
      <x:c r="F3" s="26"/>
    </x:row>
    <x:row r="4" ht="24" customHeight="1">
      <x:c r="A4" s="29" t="str">
        <x:v>Maximum modeled loan (USD)</x:v>
      </x:c>
      <x:c r="B4" s="30" t="n">
        <x:f>B24</x:f>
        <x:v>11602126.766052026</x:v>
      </x:c>
      <x:c r="C4" s="27"/>
      <x:c r="D4" s="27" t="str">
        <x:v>Educational estimate, not lender approval.</x:v>
      </x:c>
      <x:c r="E4" s="26"/>
      <x:c r="F4" s="26"/>
    </x:row>
    <x:row r="5" ht="24" customHeight="1">
      <x:c r="A5" s="29" t="str">
        <x:v>Limiting test</x:v>
      </x:c>
      <x:c r="B5" s="30" t="str">
        <x:f>IF(ISTEXT(B24),B24,IF(B24=0,"No positive proceeds",IF(COUNTIFS(B22:B23,B24)+COUNTIFS(B25,B24)&gt;1,"Multiple tests",IF(B24=B22,"Debt yield",IF(B24=B23,"DSCR","LTV")))))</x:f>
        <x:v>DSCR</x:v>
      </x:c>
      <x:c r="C5" s="27"/>
      <x:c r="D5" s="27"/>
      <x:c r="E5" s="26"/>
      <x:c r="F5" s="26"/>
    </x:row>
    <x:row r="6" ht="24" customHeight="1">
      <x:c r="A6" s="29" t="str">
        <x:v>Equity toward price (before fees)</x:v>
      </x:c>
      <x:c r="B6" s="30" t="n">
        <x:f>IF(ISNUMBER(B4),MAX(0,B10-B4),"Check inputs")</x:f>
        <x:v>8397873.233947974</x:v>
      </x:c>
      <x:c r="C6" s="27"/>
      <x:c r="D6" s="27" t="str">
        <x:v>Additional costs and constraints may apply.</x:v>
      </x:c>
      <x:c r="E6" s="26"/>
      <x:c r="F6" s="26"/>
    </x:row>
    <x:row r="7" ht="24" customHeight="1">
      <x:c r="A7" s="26"/>
      <x:c r="B7" s="27"/>
      <x:c r="C7" s="27"/>
      <x:c r="D7" s="27"/>
      <x:c r="E7" s="26"/>
      <x:c r="F7" s="26"/>
    </x:row>
    <x:row r="8" ht="24" customHeight="1">
      <x:c r="A8" s="26"/>
      <x:c r="B8" s="27"/>
      <x:c r="C8" s="27"/>
      <x:c r="D8" s="27"/>
      <x:c r="E8" s="26"/>
      <x:c r="F8" s="26"/>
    </x:row>
    <x:row r="9" ht="26" customHeight="1">
      <x:c r="A9" s="31" t="str">
        <x:v>Assumptions</x:v>
      </x:c>
      <x:c r="B9" s="32"/>
      <x:c r="C9" s="27"/>
      <x:c r="D9" s="27" t="str">
        <x:v>All example amounts are hypothetical.</x:v>
      </x:c>
      <x:c r="E9" s="26"/>
      <x:c r="F9" s="26"/>
    </x:row>
    <x:row r="10" ht="24" customHeight="1">
      <x:c r="A10" s="26" t="str">
        <x:v>Property value / purchase price</x:v>
      </x:c>
      <x:c r="B10" s="33" t="n">
        <x:v>20000000</x:v>
      </x:c>
      <x:c r="C10" s="27"/>
      <x:c r="D10" s="27"/>
      <x:c r="E10" s="26"/>
      <x:c r="F10" s="26"/>
    </x:row>
    <x:row r="11" ht="24" customHeight="1">
      <x:c r="A11" s="26" t="str">
        <x:v>Requested loan</x:v>
      </x:c>
      <x:c r="B11" s="33" t="n">
        <x:v>15000000</x:v>
      </x:c>
      <x:c r="C11" s="27"/>
      <x:c r="D11" s="27"/>
      <x:c r="E11" s="26"/>
      <x:c r="F11" s="26"/>
    </x:row>
    <x:row r="12" ht="24" customHeight="1">
      <x:c r="A12" s="26" t="str">
        <x:v>Annual nominal interest rate</x:v>
      </x:c>
      <x:c r="B12" s="34" t="n">
        <x:v>0.065</x:v>
      </x:c>
      <x:c r="C12" s="27"/>
      <x:c r="D12" s="27" t="str">
        <x:v>Monthly payments; nominal annual rate / 12.</x:v>
      </x:c>
      <x:c r="E12" s="26"/>
      <x:c r="F12" s="26"/>
    </x:row>
    <x:row r="13" ht="24" customHeight="1">
      <x:c r="A13" s="26" t="str">
        <x:v>Amortization (years)</x:v>
      </x:c>
      <x:c r="B13" s="35" t="n">
        <x:v>30</x:v>
      </x:c>
      <x:c r="C13" s="27"/>
      <x:c r="D13" s="27"/>
      <x:c r="E13" s="26"/>
      <x:c r="F13" s="26"/>
    </x:row>
    <x:row r="14" ht="24" customHeight="1">
      <x:c r="A14" s="26" t="str">
        <x:v>Interest-only calculation? 1=yes, 0=no</x:v>
      </x:c>
      <x:c r="B14" s="35" t="n">
        <x:v>0</x:v>
      </x:c>
      <x:c r="C14" s="27"/>
      <x:c r="D14" s="27" t="str">
        <x:v>IO choice is a model assumption, not a program rule.</x:v>
      </x:c>
      <x:c r="E14" s="26"/>
      <x:c r="F14" s="26"/>
    </x:row>
    <x:row r="15" ht="24" customHeight="1">
      <x:c r="A15" s="26" t="str">
        <x:v>Assumed minimum debt yield</x:v>
      </x:c>
      <x:c r="B15" s="34" t="n">
        <x:v>0.09</x:v>
      </x:c>
      <x:c r="C15" s="27"/>
      <x:c r="D15" s="27"/>
      <x:c r="E15" s="26"/>
      <x:c r="F15" s="26"/>
    </x:row>
    <x:row r="16" ht="24" customHeight="1">
      <x:c r="A16" s="26" t="str">
        <x:v>Assumed minimum DSCR</x:v>
      </x:c>
      <x:c r="B16" s="36" t="n">
        <x:v>1.25</x:v>
      </x:c>
      <x:c r="C16" s="27"/>
      <x:c r="D16" s="27"/>
      <x:c r="E16" s="26"/>
      <x:c r="F16" s="26"/>
    </x:row>
    <x:row r="17" ht="24" customHeight="1">
      <x:c r="A17" s="26" t="str">
        <x:v>Assumed maximum LTV</x:v>
      </x:c>
      <x:c r="B17" s="37" t="n">
        <x:v>0.75</x:v>
      </x:c>
      <x:c r="C17" s="27"/>
      <x:c r="D17" s="27"/>
      <x:c r="E17" s="26"/>
      <x:c r="F17" s="26"/>
    </x:row>
    <x:row r="18" ht="24" customHeight="1">
      <x:c r="A18" s="26" t="str">
        <x:v>Annual income after reserves</x:v>
      </x:c>
      <x:c r="B18" s="38" t="n">
        <x:f>'NOI reconciliation'!D4</x:f>
        <x:v>1100000</x:v>
      </x:c>
      <x:c r="C18" s="27"/>
      <x:c r="D18" s="27" t="str">
        <x:v>Linked from the NOI reconciliation sheet.</x:v>
      </x:c>
      <x:c r="E18" s="26"/>
      <x:c r="F18" s="26"/>
    </x:row>
    <x:row r="19" ht="24" customHeight="1">
      <x:c r="A19" s="26"/>
      <x:c r="B19" s="27"/>
      <x:c r="C19" s="27"/>
      <x:c r="D19" s="27"/>
      <x:c r="E19" s="26"/>
      <x:c r="F19" s="26"/>
    </x:row>
    <x:row r="20" ht="26" customHeight="1">
      <x:c r="A20" s="31" t="str">
        <x:v>Calculation</x:v>
      </x:c>
      <x:c r="B20" s="32"/>
      <x:c r="C20" s="27"/>
      <x:c r="D20" s="27"/>
      <x:c r="E20" s="26"/>
      <x:c r="F20" s="26"/>
    </x:row>
    <x:row r="21" ht="24" customHeight="1">
      <x:c r="A21" s="26" t="str">
        <x:v>Annual loan constant</x:v>
      </x:c>
      <x:c r="B21" s="39" t="n">
        <x:f>IF(OR(COUNT(B12:B14)&lt;&gt;3,B12&lt;0,B13&lt;=0,AND(B14&lt;&gt;0,B14&lt;&gt;1)),"Check rate / term",IF(B14=1,B12,IF(B12=0,1/B13,12*(B12/12)/(1-(1+B12/12)^(-B13*12)))))</x:f>
        <x:v>0.07584816281915584</x:v>
      </x:c>
      <x:c r="C21" s="27"/>
      <x:c r="D21" s="27"/>
      <x:c r="E21" s="26"/>
      <x:c r="F21" s="26"/>
    </x:row>
    <x:row r="22" ht="24" customHeight="1">
      <x:c r="A22" s="26" t="str">
        <x:v>Debt-yield loan limit</x:v>
      </x:c>
      <x:c r="B22" s="27" t="n">
        <x:f>IF(OR(NOT(ISNUMBER(B15)),B15&lt;=0,B15&gt;1,NOT(ISNUMBER(B18))),"Check DY / income",MAX(0,B18)/B15)</x:f>
        <x:v>12222222.222222222</x:v>
      </x:c>
      <x:c r="C22" s="27"/>
      <x:c r="D22" s="27"/>
      <x:c r="E22" s="26"/>
      <x:c r="F22" s="26"/>
    </x:row>
    <x:row r="23" ht="24" customHeight="1">
      <x:c r="A23" s="26" t="str">
        <x:v>DSCR loan limit</x:v>
      </x:c>
      <x:c r="B23" s="27" t="n">
        <x:f>IF(OR(NOT(ISNUMBER(B21)),NOT(ISNUMBER(B16)),B16&lt;=0,NOT(ISNUMBER(B18))),"Check DSCR / income",IF(B21=0,"Not limiting",MAX(0,B18)/B16/B21))</x:f>
        <x:v>11602126.766052026</x:v>
      </x:c>
      <x:c r="C23" s="27"/>
      <x:c r="D23" s="27"/>
      <x:c r="E23" s="26"/>
      <x:c r="F23" s="26"/>
    </x:row>
    <x:row r="24" ht="24" customHeight="1">
      <x:c r="A24" s="26" t="str">
        <x:v>Lowest applicable limit</x:v>
      </x:c>
      <x:c r="B24" s="27" t="n">
        <x:f>IF(OR(NOT(ISNUMBER(B22)),NOT(ISNUMBER(B25)),AND(ISTEXT(B23),B23&lt;&gt;"Not limiting")),"Check inputs",MIN(B22:B23,B25))</x:f>
        <x:v>11602126.766052026</x:v>
      </x:c>
      <x:c r="C24" s="27"/>
      <x:c r="D24" s="27"/>
      <x:c r="E24" s="26"/>
      <x:c r="F24" s="26"/>
    </x:row>
    <x:row r="25" ht="24" customHeight="1">
      <x:c r="A25" s="26" t="str">
        <x:v>LTV loan limit</x:v>
      </x:c>
      <x:c r="B25" s="27" t="n">
        <x:f>IF(OR(NOT(ISNUMBER(B10)),B10&lt;=0,NOT(ISNUMBER(B17)),B17&lt;=0,B17&gt;1),"Check value / LTV",B10*B17)</x:f>
        <x:v>15000000</x:v>
      </x:c>
      <x:c r="C25" s="27"/>
      <x:c r="D25" s="27"/>
      <x:c r="E25" s="26"/>
      <x:c r="F25" s="26"/>
    </x:row>
    <x:row r="26" ht="24" customHeight="1">
      <x:c r="A26" s="26"/>
      <x:c r="B26" s="27"/>
      <x:c r="C26" s="27"/>
      <x:c r="D26" s="27"/>
      <x:c r="E26" s="26"/>
      <x:c r="F26" s="26"/>
    </x:row>
    <x:row r="27" ht="24" customHeight="1">
      <x:c r="A27" s="26"/>
      <x:c r="B27" s="27"/>
      <x:c r="C27" s="27"/>
      <x:c r="D27" s="27"/>
      <x:c r="E27" s="26"/>
      <x:c r="F27" s="26"/>
    </x:row>
    <x:row r="28" ht="26" customHeight="1">
      <x:c r="A28" s="31" t="str">
        <x:v>Requested-loan metrics</x:v>
      </x:c>
      <x:c r="B28" s="32"/>
      <x:c r="C28" s="27"/>
      <x:c r="D28" s="27"/>
      <x:c r="E28" s="26"/>
      <x:c r="F28" s="26"/>
    </x:row>
    <x:row r="29" ht="24" customHeight="1">
      <x:c r="A29" s="26" t="str">
        <x:v>Debt yield</x:v>
      </x:c>
      <x:c r="B29" s="40" t="n">
        <x:f>IF(OR(NOT(ISNUMBER(B11)),B11&lt;=0,NOT(ISNUMBER(B18))),"Check inputs",B18/B11)</x:f>
        <x:v>0.07333333333333333</x:v>
      </x:c>
      <x:c r="C29" s="27"/>
      <x:c r="D29" s="27"/>
      <x:c r="E29" s="26"/>
      <x:c r="F29" s="26"/>
    </x:row>
    <x:row r="30" ht="24" customHeight="1">
      <x:c r="A30" s="26" t="str">
        <x:v>Annual debt service</x:v>
      </x:c>
      <x:c r="B30" s="27" t="n">
        <x:f>IF(OR(NOT(ISNUMBER(B11)),B11&lt;=0,NOT(ISNUMBER(B21))),"Check inputs",B11*B21)</x:f>
        <x:v>1137722.4422873375</x:v>
      </x:c>
      <x:c r="C30" s="27"/>
      <x:c r="D30" s="27"/>
      <x:c r="E30" s="26"/>
      <x:c r="F30" s="26"/>
    </x:row>
    <x:row r="31" ht="24" customHeight="1">
      <x:c r="A31" s="26" t="str">
        <x:v>DSCR</x:v>
      </x:c>
      <x:c r="B31" s="41" t="n">
        <x:f>IF(OR(NOT(ISNUMBER(B30)),NOT(ISNUMBER(B18))),"Check inputs",IF(B30=0,"No debt service",B18/B30))</x:f>
        <x:v>0.9668438971710022</x:v>
      </x:c>
      <x:c r="C31" s="27"/>
      <x:c r="D31" s="27"/>
      <x:c r="E31" s="26"/>
      <x:c r="F31" s="26"/>
    </x:row>
    <x:row r="32" ht="24" customHeight="1">
      <x:c r="A32" s="26"/>
      <x:c r="B32" s="27"/>
      <x:c r="C32" s="27"/>
      <x:c r="D32" s="27"/>
      <x:c r="E32" s="26"/>
      <x:c r="F32" s="26"/>
    </x:row>
    <x:row r="33" ht="24" customHeight="1">
      <x:c r="A33" s="26" t="str">
        <x:v>Blue text / amber fill: editable inputs.</x:v>
      </x:c>
      <x:c r="B33" s="27"/>
      <x:c r="C33" s="27"/>
      <x:c r="D33" s="27"/>
      <x:c r="E33" s="26"/>
      <x:c r="F33" s="26"/>
    </x:row>
    <x:row r="34" ht="24" customHeight="1">
      <x:c r="A34" s="26" t="str">
        <x:v>Version 2026-09-19. Change assumptions to test sensitivity.</x:v>
      </x:c>
      <x:c r="B34" s="27"/>
      <x:c r="C34" s="27"/>
      <x:c r="D34" s="27"/>
      <x:c r="E34" s="26"/>
      <x:c r="F34" s="2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3E60"/>
  </x:sheetPr>
  <x:sheetViews>
    <x:sheetView showGridLines="0" workbookViewId="0"/>
  </x:sheetViews>
  <x:sheetFormatPr defaultRowHeight="15"/>
  <x:cols>
    <x:col min="1" max="1" width="39" hidden="0" customWidth="1"/>
    <x:col min="2" max="2" width="19" hidden="0" customWidth="1"/>
    <x:col min="3" max="3" width="19" hidden="0" customWidth="1"/>
    <x:col min="4" max="4" width="19" hidden="0" customWidth="1"/>
    <x:col min="5" max="5" width="3" hidden="0" customWidth="1"/>
    <x:col min="6" max="6" width="50" hidden="0" customWidth="1"/>
  </x:cols>
  <x:sheetData>
    <x:row r="1" ht="24" customHeight="1">
      <x:c r="A1" s="26"/>
      <x:c r="B1" s="27"/>
      <x:c r="C1" s="27"/>
      <x:c r="D1" s="27"/>
      <x:c r="E1" s="26"/>
      <x:c r="F1" s="26"/>
    </x:row>
    <x:row r="2" ht="24" customHeight="1">
      <x:c r="A2" s="28" t="str">
        <x:v>NOI reconciliation (annual USD)</x:v>
      </x:c>
      <x:c r="B2" s="27"/>
      <x:c r="C2" s="27"/>
      <x:c r="D2" s="27"/>
      <x:c r="E2" s="26"/>
      <x:c r="F2" s="26"/>
    </x:row>
    <x:row r="3" ht="24" customHeight="1">
      <x:c r="A3" s="26"/>
      <x:c r="B3" s="27"/>
      <x:c r="C3" s="27"/>
      <x:c r="D3" s="27"/>
      <x:c r="E3" s="26"/>
      <x:c r="F3" s="26"/>
    </x:row>
    <x:row r="4" ht="24" customHeight="1">
      <x:c r="A4" s="42" t="str">
        <x:v>Income after reserves</x:v>
      </x:c>
      <x:c r="B4" s="43"/>
      <x:c r="C4" s="43"/>
      <x:c r="D4" s="30" t="n">
        <x:f>D20</x:f>
        <x:v>1100000</x:v>
      </x:c>
      <x:c r="E4" s="26"/>
      <x:c r="F4" s="26"/>
    </x:row>
    <x:row r="5" ht="24" customHeight="1">
      <x:c r="A5" s="26"/>
      <x:c r="B5" s="27"/>
      <x:c r="C5" s="27"/>
      <x:c r="D5" s="27"/>
      <x:c r="E5" s="26"/>
      <x:c r="F5" s="26"/>
    </x:row>
    <x:row r="6" ht="24" customHeight="1">
      <x:c r="A6" s="26" t="str">
        <x:v>Example data: replace with your own supported annual amounts.</x:v>
      </x:c>
      <x:c r="B6" s="27"/>
      <x:c r="C6" s="27"/>
      <x:c r="D6" s="27"/>
      <x:c r="E6" s="26"/>
      <x:c r="F6" s="26"/>
    </x:row>
    <x:row r="7" ht="24" customHeight="1">
      <x:c r="A7" s="26"/>
      <x:c r="B7" s="27"/>
      <x:c r="C7" s="27"/>
      <x:c r="D7" s="27"/>
      <x:c r="E7" s="26"/>
      <x:c r="F7" s="26"/>
    </x:row>
    <x:row r="8" ht="26" customHeight="1">
      <x:c r="A8" s="31" t="str">
        <x:v>Income / expense</x:v>
      </x:c>
      <x:c r="B8" s="44" t="str">
        <x:v>Source amount</x:v>
      </x:c>
      <x:c r="C8" s="44" t="str">
        <x:v>Adjustment</x:v>
      </x:c>
      <x:c r="D8" s="44" t="str">
        <x:v>Underwritten</x:v>
      </x:c>
      <x:c r="E8" s="26"/>
      <x:c r="F8" s="26"/>
    </x:row>
    <x:row r="9" ht="24" customHeight="1">
      <x:c r="A9" s="26" t="str">
        <x:v>Gross potential rental income</x:v>
      </x:c>
      <x:c r="B9" s="33" t="n">
        <x:v>1800000</x:v>
      </x:c>
      <x:c r="C9" s="33" t="n">
        <x:v>0</x:v>
      </x:c>
      <x:c r="D9" s="27" t="n">
        <x:f>IF(COUNT(B9:C9)&lt;&gt;2,"Enter amount and adjustment",SUM(B9:C9))</x:f>
        <x:v>1800000</x:v>
      </x:c>
      <x:c r="E9" s="26"/>
      <x:c r="F9" s="26" t="str">
        <x:v>Annual scheduled rent before vacancy.</x:v>
      </x:c>
    </x:row>
    <x:row r="10" ht="24" customHeight="1">
      <x:c r="A10" s="26" t="str">
        <x:v>Vacancy and credit loss</x:v>
      </x:c>
      <x:c r="B10" s="33" t="n">
        <x:v>90000</x:v>
      </x:c>
      <x:c r="C10" s="33" t="n">
        <x:v>0</x:v>
      </x:c>
      <x:c r="D10" s="27" t="n">
        <x:f>IF(COUNT(B10:C10)&lt;&gt;2,"Enter amount and adjustment",SUM(B10:C10))</x:f>
        <x:v>90000</x:v>
      </x:c>
      <x:c r="E10" s="26"/>
      <x:c r="F10" s="26" t="str">
        <x:v>Positive deduction; do not count lost rent twice.</x:v>
      </x:c>
    </x:row>
    <x:row r="11" ht="24" customHeight="1">
      <x:c r="A11" s="26" t="str">
        <x:v>Other operating income</x:v>
      </x:c>
      <x:c r="B11" s="33" t="n">
        <x:v>40000</x:v>
      </x:c>
      <x:c r="C11" s="33" t="n">
        <x:v>0</x:v>
      </x:c>
      <x:c r="D11" s="27" t="n">
        <x:f>IF(COUNT(B11:C11)&lt;&gt;2,"Enter amount and adjustment",SUM(B11:C11))</x:f>
        <x:v>40000</x:v>
      </x:c>
      <x:c r="E11" s="26"/>
      <x:c r="F11" s="26" t="str">
        <x:v>Income not already included in gross rent.</x:v>
      </x:c>
    </x:row>
    <x:row r="12" ht="24" customHeight="1">
      <x:c r="A12" s="26" t="str">
        <x:v>Operating expenses</x:v>
      </x:c>
      <x:c r="B12" s="33" t="n">
        <x:v>625000</x:v>
      </x:c>
      <x:c r="C12" s="33" t="n">
        <x:v>0</x:v>
      </x:c>
      <x:c r="D12" s="27" t="n">
        <x:f>IF(COUNT(B12:C12)&lt;&gt;2,"Enter amount and adjustment",SUM(B12:C12))</x:f>
        <x:v>625000</x:v>
      </x:c>
      <x:c r="E12" s="26"/>
      <x:c r="F12" s="26" t="str">
        <x:v>Include property taxes; exclude debt service / CapEx.</x:v>
      </x:c>
    </x:row>
    <x:row r="13" ht="24" customHeight="1">
      <x:c r="A13" s="26" t="str">
        <x:v>Replacement reserve deduction</x:v>
      </x:c>
      <x:c r="B13" s="33" t="n">
        <x:v>25000</x:v>
      </x:c>
      <x:c r="C13" s="33" t="n">
        <x:v>0</x:v>
      </x:c>
      <x:c r="D13" s="27" t="n">
        <x:f>IF(COUNT(B13:C13)&lt;&gt;2,"Enter amount and adjustment",SUM(B13:C13))</x:f>
        <x:v>25000</x:v>
      </x:c>
      <x:c r="E13" s="26"/>
      <x:c r="F13" s="26" t="str">
        <x:v>Separate allowance; not a second operating expense.</x:v>
      </x:c>
    </x:row>
    <x:row r="14" ht="24" customHeight="1">
      <x:c r="A14" s="26"/>
      <x:c r="B14" s="27"/>
      <x:c r="C14" s="27"/>
      <x:c r="D14" s="27"/>
      <x:c r="E14" s="26"/>
      <x:c r="F14" s="26"/>
    </x:row>
    <x:row r="15" ht="24" customHeight="1">
      <x:c r="A15" s="26"/>
      <x:c r="B15" s="27"/>
      <x:c r="C15" s="27"/>
      <x:c r="D15" s="27"/>
      <x:c r="E15" s="26"/>
      <x:c r="F15" s="26"/>
    </x:row>
    <x:row r="16" ht="26" customHeight="1">
      <x:c r="A16" s="31" t="str">
        <x:v>Income bridge</x:v>
      </x:c>
      <x:c r="B16" s="32"/>
      <x:c r="C16" s="32"/>
      <x:c r="D16" s="32"/>
      <x:c r="E16" s="26"/>
      <x:c r="F16" s="26"/>
    </x:row>
    <x:row r="17" ht="24" customHeight="1">
      <x:c r="A17" s="26" t="str">
        <x:v>Effective gross income</x:v>
      </x:c>
      <x:c r="B17" s="27"/>
      <x:c r="C17" s="27"/>
      <x:c r="D17" s="27" t="n">
        <x:f>IF(COUNT(D9:D11)&lt;&gt;3,"Check income inputs",D9-D10+D11)</x:f>
        <x:v>1750000</x:v>
      </x:c>
      <x:c r="E17" s="26"/>
      <x:c r="F17" s="26"/>
    </x:row>
    <x:row r="18" ht="24" customHeight="1">
      <x:c r="A18" s="26" t="str">
        <x:v>Operating NOI before reserves</x:v>
      </x:c>
      <x:c r="B18" s="27"/>
      <x:c r="C18" s="27"/>
      <x:c r="D18" s="27" t="n">
        <x:f>IF(OR(NOT(ISNUMBER(D17)),NOT(ISNUMBER(D12))),"Check expenses",D17-D12)</x:f>
        <x:v>1125000</x:v>
      </x:c>
      <x:c r="E18" s="26"/>
      <x:c r="F18" s="26"/>
    </x:row>
    <x:row r="19" ht="24" customHeight="1">
      <x:c r="A19" s="26" t="str">
        <x:v>Reserve deduction</x:v>
      </x:c>
      <x:c r="B19" s="27"/>
      <x:c r="C19" s="27"/>
      <x:c r="D19" s="27" t="n">
        <x:f>D13</x:f>
        <x:v>25000</x:v>
      </x:c>
      <x:c r="E19" s="26"/>
      <x:c r="F19" s="26"/>
    </x:row>
    <x:row r="20" ht="24" customHeight="1">
      <x:c r="A20" s="26" t="str">
        <x:v>Income after reserves</x:v>
      </x:c>
      <x:c r="B20" s="27"/>
      <x:c r="C20" s="27"/>
      <x:c r="D20" s="27" t="n">
        <x:f>IF(OR(NOT(ISNUMBER(D18)),NOT(ISNUMBER(D19))),"Check reserves",D18-D19)</x:f>
        <x:v>1100000</x:v>
      </x:c>
      <x:c r="E20" s="26"/>
      <x:c r="F20" s="26"/>
    </x:row>
    <x:row r="21" ht="24" customHeight="1">
      <x:c r="A21" s="26"/>
      <x:c r="B21" s="27"/>
      <x:c r="C21" s="27"/>
      <x:c r="D21" s="27"/>
      <x:c r="E21" s="26"/>
      <x:c r="F21" s="26"/>
    </x:row>
    <x:row r="22" ht="24" customHeight="1">
      <x:c r="A22" s="26" t="str">
        <x:v>Positive vacancy, expense and reserve amounts are deducted.</x:v>
      </x:c>
      <x:c r="B22" s="27"/>
      <x:c r="C22" s="27"/>
      <x:c r="D22" s="27"/>
      <x:c r="E22" s="26"/>
      <x:c r="F22" s="26"/>
    </x:row>
    <x:row r="23" ht="24" customHeight="1">
      <x:c r="A23" s="26" t="str">
        <x:v>Both sizing tests use this same post-reserve income in the example.</x:v>
      </x:c>
      <x:c r="B23" s="27"/>
      <x:c r="C23" s="27"/>
      <x:c r="D23" s="27"/>
      <x:c r="E23" s="26"/>
      <x:c r="F23" s="26"/>
    </x:row>
    <x:row r="24" ht="24" customHeight="1">
      <x:c r="A24" s="26" t="str">
        <x:v>Confirm the income definition required by your actual lender.</x:v>
      </x:c>
      <x:c r="B24" s="27"/>
      <x:c r="C24" s="27"/>
      <x:c r="D24" s="27"/>
      <x:c r="E24" s="26"/>
      <x:c r="F24" s="26"/>
    </x:row>
    <x:row r="25" ht="24" customHeight="1">
      <x:c r="A25" s="26" t="str">
        <x:v>Example: debtyieldcalculation.com/blog/cre-loan-sizing-example</x:v>
      </x:c>
      <x:c r="B25" s="27"/>
      <x:c r="C25" s="27"/>
      <x:c r="D25" s="27"/>
      <x:c r="E25" s="26"/>
      <x:c r="F25" s="26"/>
    </x:row>
  </x:sheetData>
  <x:pageMargins left="0.7" right="0.7" top="0.75" bottom="0.75" header="0.3" footer="0.3"/>
</x:worksheet>
</file>